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lan1" sheetId="1" state="visible" r:id="rId3"/>
    <sheet name="2023" sheetId="2" state="visible" r:id="rId4"/>
    <sheet name="2023.1" sheetId="3" state="visible" r:id="rId5"/>
    <sheet name="2024" sheetId="4" state="visible" r:id="rId6"/>
    <sheet name="Planilha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<sst xmlns="http://schemas.openxmlformats.org/spreadsheetml/2006/main" count="255" uniqueCount="47">
  <si>
    <t xml:space="preserve">TABELA DE PAGAMENTO DE DIÁRIAS </t>
  </si>
  <si>
    <t xml:space="preserve">Resolução n° 10/2015 de 14/05/2015 - Diárias  
Portaria GP1 nº.7/2020 de 19/02/2020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</si>
  <si>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</si>
  <si>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</si>
  <si>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</si>
  <si>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</si>
  <si>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</si>
  <si>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</si>
  <si>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</si>
  <si>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</si>
  <si>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</si>
  <si>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</si>
  <si>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</si>
  <si>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</si>
  <si>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Aracaju, 20/02/2020</t>
  </si>
  <si>
    <t xml:space="preserve">PEDRO VIEIRA SANTOS</t>
  </si>
  <si>
    <t xml:space="preserve">SECRETÁRIO DE FINANÇAS E ORÇAMENTO</t>
  </si>
  <si>
    <t xml:space="preserve">Resolução n° 10/2015 de 14/05/2015 - Diárias  
Portaria GP1 nº.3/2023 de 10/01/2023 que Atualiza os valores mensais do Auxílio Saúde e do Auxílio Alimentação</t>
  </si>
  <si>
    <t xml:space="preserve">Aracaju, 10/01/2023</t>
  </si>
  <si>
    <t xml:space="preserve">Aracaju, 1/04/2023</t>
  </si>
  <si>
    <t xml:space="preserve">MÁRCIA MARTINS CARDOSO DE SOUZA</t>
  </si>
  <si>
    <t xml:space="preserve">SECRETÁRIA DE FINANÇAS E ORÇAMENTO</t>
  </si>
  <si>
    <t xml:space="preserve">Resolução n° 10/2015 de 14/05/2015 - Diárias  
Portaria GP1 nº.99/2023 de 19/12/2023 que Atualiza os valores mensais do Auxílio Saúde e do Auxílio Alimentação</t>
  </si>
  <si>
    <t xml:space="preserve">Aracaju, 1/01/2024</t>
  </si>
  <si>
    <t xml:space="preserve">Aracaju, 1/02/2024</t>
  </si>
  <si>
    <t xml:space="preserve">Resolução n° 10/2015 de 14/05/2015  e suas alterações, por meio da Resolução nº 31/2024, de 21/08/2024
Portaria GP1 nº 1/2025 de 07/01/2025, que atualiza os valores mensais do Auxílio Alimentação</t>
  </si>
  <si>
    <t xml:space="preserve">FORA DO ESTADO </t>
  </si>
  <si>
    <t xml:space="preserve">% APLICADO, COM BASE NO ART. 15  </t>
  </si>
  <si>
    <t xml:space="preserve">VALOR(R$)</t>
  </si>
  <si>
    <t xml:space="preserve">DESCONTO(R$)</t>
  </si>
  <si>
    <t xml:space="preserve">A RECEBER(R$)</t>
  </si>
  <si>
    <t xml:space="preserve">Desembargador(a)</t>
  </si>
  <si>
    <t xml:space="preserve">Juiz(a)</t>
  </si>
  <si>
    <t xml:space="preserve">Servidor(a)</t>
  </si>
  <si>
    <t xml:space="preserve">Servidor(a) com assistência direta a Desembargador(a)</t>
  </si>
  <si>
    <t xml:space="preserve">Até 80%(oitenta por cento) da diária do Desembargador(a)</t>
  </si>
  <si>
    <t xml:space="preserve">Servidor(a) com assistência direta a Juiz(a)</t>
  </si>
  <si>
    <t xml:space="preserve">Até 80%(oitenta por cento) da diária do Juiz(a)</t>
  </si>
  <si>
    <t xml:space="preserve">Servidor(a) com acompanhamento em tempo integral e hospedagem em mesmo local que o(a) Desembargador(a)</t>
  </si>
  <si>
    <t xml:space="preserve">Até 90%(oitenta por cento) da diária do Desembargador(a)</t>
  </si>
  <si>
    <t xml:space="preserve">Servidor(a) com acompanhamento em tempo integral e hospedagem em mesmo local que o(a) Juiz(a)</t>
  </si>
  <si>
    <t xml:space="preserve">Até 90%(oitenta por cento) da diária do Juiz(a)</t>
  </si>
  <si>
    <t xml:space="preserve">Servidor com assistência direta a Desembargador(a)</t>
  </si>
  <si>
    <t xml:space="preserve">Servidor com assistência direta a Juiz(a)</t>
  </si>
  <si>
    <t xml:space="preserve">DENTRO DO ESTADO</t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</si>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</sst>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  <font>
      <sz val="11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7"/>
        <bgColor rgb="FFDDDDDD"/>
      </patternFill>
    </fill>
    <fill>
      <patternFill patternType="solid">
        <fgColor theme="5" tint="0.5997"/>
        <bgColor rgb="FFDDDDDD"/>
      </patternFill>
    </fill>
    <fill>
      <patternFill patternType="solid">
        <fgColor rgb="FFDDDDDD"/>
        <bgColor rgb="FFC5E0B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1103.4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36.78</v>
      </c>
      <c r="D7" s="14" t="n">
        <f aca="false">B7-C7</f>
        <v>1145.29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1086.18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755.2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18.39</v>
      </c>
      <c r="D11" s="14" t="n">
        <f aca="false">B11-C11</f>
        <v>572.64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543.09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377.6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36.78</v>
      </c>
      <c r="D16" s="14" t="n">
        <f aca="false">B16-C16</f>
        <v>200.82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188.94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122.41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18.39</v>
      </c>
      <c r="D20" s="14" t="n">
        <f aca="false">B20-C20</f>
        <v>100.41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94.47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61.205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14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984027777777778" right="0.984027777777778" top="0.984027777777778" bottom="0.984027777777778" header="0.511811023622047" footer="0.511805555555556"/>
  <pageSetup paperSize="9" scale="100" fitToWidth="5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&amp;L&amp;F&amp;CJRC&amp;R&amp;D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6" activeCellId="0" sqref="B2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42.5</v>
      </c>
      <c r="D7" s="14" t="n">
        <f aca="false">B7-C7</f>
        <v>1139.57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1080.46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749.48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21.25</v>
      </c>
      <c r="D11" s="14" t="n">
        <f aca="false">B11-C11</f>
        <v>569.78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540.23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374.74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42.5</v>
      </c>
      <c r="D16" s="14" t="n">
        <f aca="false">B16-C16</f>
        <v>195.1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183.22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116.69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21.25</v>
      </c>
      <c r="D20" s="14" t="n">
        <f aca="false">B20-C20</f>
        <v>97.55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91.61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58.345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18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3" activeCellId="0" sqref="C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1253</v>
      </c>
      <c r="C7" s="6" t="n">
        <f aca="false">C4/30</f>
        <v>42.5</v>
      </c>
      <c r="D7" s="14" t="n">
        <f aca="false">B7-C7</f>
        <v>1210.5</v>
      </c>
    </row>
    <row r="8" s="8" customFormat="tru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1147.85</v>
      </c>
    </row>
    <row r="9" s="8" customFormat="tru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797.01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21.25</v>
      </c>
      <c r="D11" s="14" t="n">
        <f aca="false">B11-C11</f>
        <v>605.25</v>
      </c>
    </row>
    <row r="12" s="8" customFormat="tru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573.925</v>
      </c>
    </row>
    <row r="13" s="8" customFormat="tru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398.505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42.5</v>
      </c>
      <c r="D16" s="14" t="n">
        <f aca="false">B16-C16</f>
        <v>209.352665</v>
      </c>
    </row>
    <row r="17" s="11" customFormat="tru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196.76003175</v>
      </c>
    </row>
    <row r="18" s="8" customFormat="tru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126.24128555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21.25</v>
      </c>
      <c r="D20" s="14" t="n">
        <f aca="false">B20-C20</f>
        <v>104.6763325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98.380015875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63.120642775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19</v>
      </c>
      <c r="B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" activeCellId="0" sqref="H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  <col collapsed="false" customWidth="true" hidden="false" outlineLevel="0" max="8" min="8" style="1" width="17.57"/>
    <col collapsed="false" customWidth="true" hidden="false" outlineLevel="0" max="9" min="9" style="1" width="18.14"/>
    <col collapsed="false" customWidth="true" hidden="false" outlineLevel="0" max="10" min="10" style="1" width="10.57"/>
    <col collapsed="false" customWidth="true" hidden="false" outlineLevel="0" max="11" min="11" style="1" width="11.71"/>
  </cols>
  <sheetData>
    <row r="1" customFormat="false" ht="33" hidden="false" customHeight="true" outlineLevel="0" collapsed="false">
      <c r="A1" s="2" t="s">
        <v>0</v>
      </c>
      <c r="B1" s="2"/>
      <c r="C1" s="2"/>
      <c r="D1" s="2"/>
      <c r="H1" s="2" t="s">
        <v>0</v>
      </c>
      <c r="I1" s="2"/>
      <c r="J1" s="2"/>
      <c r="K1" s="2"/>
    </row>
    <row r="2" customFormat="false" ht="56.25" hidden="false" customHeight="true" outlineLevel="0" collapsed="false">
      <c r="A2" s="4" t="s">
        <v>22</v>
      </c>
      <c r="B2" s="4"/>
      <c r="C2" s="4"/>
      <c r="D2" s="4"/>
      <c r="H2" s="4" t="s">
        <v>22</v>
      </c>
      <c r="I2" s="4"/>
      <c r="J2" s="4"/>
      <c r="K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  <c r="H3" s="5" t="s">
        <v>2</v>
      </c>
      <c r="I3" s="5"/>
      <c r="J3" s="5" t="s">
        <v>3</v>
      </c>
      <c r="K3" s="5"/>
      <c r="O3" s="1" t="n">
        <f aca="false">O5*0.67/30</f>
        <v>887.02841</v>
      </c>
    </row>
    <row r="4" customFormat="false" ht="15.75" hidden="false" customHeight="true" outlineLevel="0" collapsed="false">
      <c r="A4" s="5"/>
      <c r="B4" s="5"/>
      <c r="C4" s="6" t="n">
        <v>1351.5</v>
      </c>
      <c r="D4" s="6"/>
      <c r="H4" s="5"/>
      <c r="I4" s="5"/>
      <c r="J4" s="6" t="n">
        <v>1351.5</v>
      </c>
      <c r="K4" s="6"/>
    </row>
    <row r="5" customFormat="false" ht="15.75" hidden="false" customHeight="false" outlineLevel="0" collapsed="false">
      <c r="A5" s="7" t="s">
        <v>4</v>
      </c>
      <c r="B5" s="7"/>
      <c r="C5" s="7"/>
      <c r="D5" s="7"/>
      <c r="H5" s="7" t="s">
        <v>4</v>
      </c>
      <c r="I5" s="7"/>
      <c r="J5" s="7"/>
      <c r="K5" s="7"/>
      <c r="O5" s="19" t="n">
        <v>39717.69</v>
      </c>
      <c r="P5" s="19"/>
    </row>
    <row r="6" customFormat="fals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  <c r="H6" s="9" t="s">
        <v>5</v>
      </c>
      <c r="I6" s="10" t="s">
        <v>6</v>
      </c>
      <c r="J6" s="9" t="s">
        <v>7</v>
      </c>
      <c r="K6" s="2" t="s">
        <v>8</v>
      </c>
    </row>
    <row r="7" customFormat="false" ht="15.75" hidden="false" customHeight="false" outlineLevel="0" collapsed="false">
      <c r="A7" s="12" t="s">
        <v>9</v>
      </c>
      <c r="B7" s="13" t="n">
        <v>1253</v>
      </c>
      <c r="C7" s="6" t="n">
        <f aca="false">C4/30</f>
        <v>45.05</v>
      </c>
      <c r="D7" s="14" t="n">
        <f aca="false">B7-C7</f>
        <v>1207.95</v>
      </c>
      <c r="H7" s="12" t="s">
        <v>9</v>
      </c>
      <c r="I7" s="13" t="n">
        <v>1323.92</v>
      </c>
      <c r="J7" s="6" t="n">
        <f aca="false">J4/30</f>
        <v>45.05</v>
      </c>
      <c r="K7" s="14" t="n">
        <f aca="false">I7-J7</f>
        <v>1278.87</v>
      </c>
      <c r="O7" s="1" t="n">
        <f aca="false">O5/30</f>
        <v>1323.923</v>
      </c>
    </row>
    <row r="8" customFormat="fals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1145.3</v>
      </c>
      <c r="H8" s="12" t="s">
        <v>10</v>
      </c>
      <c r="I8" s="13" t="n">
        <f aca="false">0.95*I7</f>
        <v>1257.724</v>
      </c>
      <c r="J8" s="6"/>
      <c r="K8" s="14" t="n">
        <f aca="false">I8-J7</f>
        <v>1212.674</v>
      </c>
    </row>
    <row r="9" customFormat="fals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794.46</v>
      </c>
      <c r="H9" s="12" t="s">
        <v>11</v>
      </c>
      <c r="I9" s="13" t="n">
        <f aca="false">0.67*I7</f>
        <v>887.0264</v>
      </c>
      <c r="J9" s="6"/>
      <c r="K9" s="14" t="n">
        <f aca="false">I9-J7</f>
        <v>841.9764</v>
      </c>
    </row>
    <row r="10" customFormat="fals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  <c r="H10" s="15" t="s">
        <v>5</v>
      </c>
      <c r="I10" s="10" t="s">
        <v>12</v>
      </c>
      <c r="J10" s="9" t="s">
        <v>7</v>
      </c>
      <c r="K10" s="9" t="s">
        <v>8</v>
      </c>
    </row>
    <row r="11" customFormat="fals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22.525</v>
      </c>
      <c r="D11" s="14" t="n">
        <f aca="false">B11-C11</f>
        <v>603.975</v>
      </c>
      <c r="H11" s="12" t="s">
        <v>9</v>
      </c>
      <c r="I11" s="13" t="n">
        <f aca="false">I7/2</f>
        <v>661.96</v>
      </c>
      <c r="J11" s="6" t="n">
        <f aca="false">J7/2</f>
        <v>22.525</v>
      </c>
      <c r="K11" s="14" t="n">
        <f aca="false">I11-J11</f>
        <v>639.435</v>
      </c>
    </row>
    <row r="12" customFormat="fals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572.65</v>
      </c>
      <c r="H12" s="12" t="s">
        <v>10</v>
      </c>
      <c r="I12" s="13" t="n">
        <f aca="false">I8/2</f>
        <v>628.862</v>
      </c>
      <c r="J12" s="6"/>
      <c r="K12" s="14" t="n">
        <f aca="false">I12-J11</f>
        <v>606.337</v>
      </c>
    </row>
    <row r="13" customFormat="fals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397.23</v>
      </c>
      <c r="H13" s="12" t="s">
        <v>11</v>
      </c>
      <c r="I13" s="13" t="n">
        <f aca="false">I9/2</f>
        <v>443.5132</v>
      </c>
      <c r="J13" s="6"/>
      <c r="K13" s="14" t="n">
        <f aca="false">I13-J11</f>
        <v>420.9882</v>
      </c>
    </row>
    <row r="14" customFormat="false" ht="15.75" hidden="false" customHeight="false" outlineLevel="0" collapsed="false">
      <c r="A14" s="16" t="s">
        <v>13</v>
      </c>
      <c r="B14" s="16"/>
      <c r="C14" s="16"/>
      <c r="D14" s="16"/>
      <c r="H14" s="16" t="s">
        <v>13</v>
      </c>
      <c r="I14" s="16"/>
      <c r="J14" s="16"/>
      <c r="K14" s="16"/>
    </row>
    <row r="15" customFormat="false" ht="47.25" hidden="false" customHeight="true" outlineLevel="0" collapsed="false">
      <c r="A15" s="9" t="s">
        <v>5</v>
      </c>
      <c r="B15" s="17" t="s">
        <v>6</v>
      </c>
      <c r="C15" s="9" t="s">
        <v>7</v>
      </c>
      <c r="D15" s="9" t="s">
        <v>8</v>
      </c>
      <c r="H15" s="9" t="s">
        <v>5</v>
      </c>
      <c r="I15" s="17" t="s">
        <v>6</v>
      </c>
      <c r="J15" s="9" t="s">
        <v>7</v>
      </c>
      <c r="K15" s="9" t="s">
        <v>8</v>
      </c>
    </row>
    <row r="16" customFormat="false" ht="15.75" hidden="false" customHeight="tru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45.05</v>
      </c>
      <c r="D16" s="14" t="n">
        <f aca="false">B16-C16</f>
        <v>206.802665</v>
      </c>
      <c r="H16" s="12" t="s">
        <v>9</v>
      </c>
      <c r="I16" s="13" t="n">
        <v>266.11</v>
      </c>
      <c r="J16" s="6" t="n">
        <f aca="false">J4/30</f>
        <v>45.05</v>
      </c>
      <c r="K16" s="14" t="n">
        <f aca="false">I16-J16</f>
        <v>221.06</v>
      </c>
    </row>
    <row r="17" customFormat="fals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194.21003175</v>
      </c>
      <c r="H17" s="12" t="s">
        <v>10</v>
      </c>
      <c r="I17" s="13" t="n">
        <f aca="false">I16*0.95</f>
        <v>252.8045</v>
      </c>
      <c r="J17" s="6"/>
      <c r="K17" s="14" t="n">
        <f aca="false">I17-J16</f>
        <v>207.7545</v>
      </c>
    </row>
    <row r="18" customFormat="fals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123.69128555</v>
      </c>
      <c r="H18" s="12" t="s">
        <v>11</v>
      </c>
      <c r="I18" s="13" t="n">
        <f aca="false">I16*0.67</f>
        <v>178.2937</v>
      </c>
      <c r="J18" s="6"/>
      <c r="K18" s="14" t="n">
        <f aca="false">I18-J16</f>
        <v>133.2437</v>
      </c>
    </row>
    <row r="19" customFormat="fals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  <c r="H19" s="9" t="s">
        <v>5</v>
      </c>
      <c r="I19" s="17" t="s">
        <v>12</v>
      </c>
      <c r="J19" s="9" t="s">
        <v>7</v>
      </c>
      <c r="K19" s="9" t="s">
        <v>8</v>
      </c>
    </row>
    <row r="20" customFormat="fals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22.525</v>
      </c>
      <c r="D20" s="14" t="n">
        <f aca="false">B20-C20</f>
        <v>103.4013325</v>
      </c>
      <c r="H20" s="12" t="s">
        <v>9</v>
      </c>
      <c r="I20" s="13" t="n">
        <f aca="false">I16/2</f>
        <v>133.055</v>
      </c>
      <c r="J20" s="6" t="n">
        <f aca="false">J16/2</f>
        <v>22.525</v>
      </c>
      <c r="K20" s="14" t="n">
        <f aca="false">I20-J20</f>
        <v>110.53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97.105015875</v>
      </c>
      <c r="H21" s="12" t="s">
        <v>10</v>
      </c>
      <c r="I21" s="13" t="n">
        <f aca="false">I17/2</f>
        <v>126.40225</v>
      </c>
      <c r="J21" s="6"/>
      <c r="K21" s="14" t="n">
        <f aca="false">I21-J20</f>
        <v>103.87725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61.845642775</v>
      </c>
      <c r="H22" s="12" t="s">
        <v>11</v>
      </c>
      <c r="I22" s="13" t="n">
        <f aca="false">I18/2</f>
        <v>89.14685</v>
      </c>
      <c r="J22" s="6"/>
      <c r="K22" s="14" t="n">
        <f aca="false">I22-J20</f>
        <v>66.62185</v>
      </c>
    </row>
    <row r="25" customFormat="false" ht="15" hidden="false" customHeight="false" outlineLevel="0" collapsed="false">
      <c r="A25" s="18" t="s">
        <v>23</v>
      </c>
      <c r="B25" s="18"/>
      <c r="H25" s="18" t="s">
        <v>24</v>
      </c>
      <c r="I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  <c r="H28" s="18" t="s">
        <v>20</v>
      </c>
      <c r="I28" s="18"/>
      <c r="J28" s="18"/>
      <c r="K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  <c r="H29" s="18" t="s">
        <v>21</v>
      </c>
      <c r="I29" s="18"/>
      <c r="J29" s="18"/>
      <c r="K29" s="18"/>
    </row>
  </sheetData>
  <mergeCells count="28">
    <mergeCell ref="A1:D1"/>
    <mergeCell ref="H1:K1"/>
    <mergeCell ref="A2:D2"/>
    <mergeCell ref="H2:K2"/>
    <mergeCell ref="A3:B4"/>
    <mergeCell ref="C3:D3"/>
    <mergeCell ref="H3:I4"/>
    <mergeCell ref="J3:K3"/>
    <mergeCell ref="C4:D4"/>
    <mergeCell ref="J4:K4"/>
    <mergeCell ref="A5:D5"/>
    <mergeCell ref="H5:K5"/>
    <mergeCell ref="C7:C9"/>
    <mergeCell ref="J7:J9"/>
    <mergeCell ref="C11:C13"/>
    <mergeCell ref="J11:J13"/>
    <mergeCell ref="A14:D14"/>
    <mergeCell ref="H14:K14"/>
    <mergeCell ref="C16:C18"/>
    <mergeCell ref="J16:J18"/>
    <mergeCell ref="C20:C22"/>
    <mergeCell ref="J20:J22"/>
    <mergeCell ref="A25:B25"/>
    <mergeCell ref="H25:I25"/>
    <mergeCell ref="A28:D28"/>
    <mergeCell ref="H28:K28"/>
    <mergeCell ref="A29:D29"/>
    <mergeCell ref="H29:K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46"/>
  <sheetViews>
    <sheetView showFormulas="false" showGridLines="true" showRowColHeaders="true" showZeros="true" rightToLeft="false" tabSelected="true" showOutlineSymbols="true" defaultGridColor="true" view="normal" topLeftCell="A34" colorId="64" zoomScale="120" zoomScaleNormal="120" zoomScalePageLayoutView="100" workbookViewId="0">
      <selection pane="topLeft" activeCell="D9" activeCellId="0" sqref="D9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24.86"/>
    <col collapsed="false" customWidth="true" hidden="false" outlineLevel="0" max="3" min="3" style="1" width="17"/>
    <col collapsed="false" customWidth="true" hidden="false" outlineLevel="0" max="4" min="4" style="1" width="16.84"/>
    <col collapsed="false" customWidth="true" hidden="false" outlineLevel="0" max="5" min="5" style="1" width="16.29"/>
  </cols>
  <sheetData>
    <row r="2" customFormat="false" ht="15" hidden="false" customHeight="true" outlineLevel="0" collapsed="false">
      <c r="A2" s="2" t="s">
        <v>0</v>
      </c>
      <c r="B2" s="2"/>
      <c r="C2" s="2"/>
      <c r="D2" s="2"/>
      <c r="E2" s="2"/>
    </row>
    <row r="3" customFormat="false" ht="42.75" hidden="false" customHeight="true" outlineLevel="0" collapsed="false">
      <c r="A3" s="4" t="s">
        <v>25</v>
      </c>
      <c r="B3" s="4"/>
      <c r="C3" s="4"/>
      <c r="D3" s="4"/>
      <c r="E3" s="4"/>
    </row>
    <row r="4" customFormat="false" ht="15" hidden="false" customHeight="false" outlineLevel="0" collapsed="false">
      <c r="A4" s="5" t="s">
        <v>2</v>
      </c>
      <c r="B4" s="5"/>
      <c r="C4" s="5"/>
      <c r="D4" s="5" t="s">
        <v>3</v>
      </c>
      <c r="E4" s="5"/>
    </row>
    <row r="5" customFormat="false" ht="15.75" hidden="false" customHeight="false" outlineLevel="0" collapsed="false">
      <c r="A5" s="5"/>
      <c r="B5" s="5"/>
      <c r="C5" s="5"/>
      <c r="D5" s="6" t="n">
        <v>1484.7</v>
      </c>
      <c r="E5" s="6"/>
    </row>
    <row r="6" customFormat="false" ht="36" hidden="false" customHeight="true" outlineLevel="0" collapsed="false">
      <c r="A6" s="7" t="s">
        <v>26</v>
      </c>
      <c r="B6" s="7"/>
      <c r="C6" s="7"/>
      <c r="D6" s="7"/>
      <c r="E6" s="7"/>
    </row>
    <row r="7" customFormat="false" ht="32.25" hidden="false" customHeight="true" outlineLevel="0" collapsed="false">
      <c r="A7" s="7" t="s">
        <v>6</v>
      </c>
      <c r="B7" s="7"/>
      <c r="C7" s="7"/>
      <c r="D7" s="7"/>
      <c r="E7" s="7"/>
    </row>
    <row r="8" customFormat="false" ht="31.5" hidden="false" customHeight="false" outlineLevel="0" collapsed="false">
      <c r="A8" s="20" t="s">
        <v>5</v>
      </c>
      <c r="B8" s="20" t="s">
        <v>27</v>
      </c>
      <c r="C8" s="20" t="s">
        <v>28</v>
      </c>
      <c r="D8" s="20" t="s">
        <v>29</v>
      </c>
      <c r="E8" s="20" t="s">
        <v>30</v>
      </c>
    </row>
    <row r="9" customFormat="false" ht="15.75" hidden="false" customHeight="false" outlineLevel="0" collapsed="false">
      <c r="A9" s="21" t="s">
        <v>31</v>
      </c>
      <c r="B9" s="21"/>
      <c r="C9" s="22" t="n">
        <f aca="false">41845.49/30</f>
        <v>1394.84966666667</v>
      </c>
      <c r="D9" s="6" t="n">
        <f aca="false">D5/30</f>
        <v>49.49</v>
      </c>
      <c r="E9" s="23" t="n">
        <f aca="false">C9-D9</f>
        <v>1345.35966666667</v>
      </c>
    </row>
    <row r="10" customFormat="false" ht="15.75" hidden="false" customHeight="false" outlineLevel="0" collapsed="false">
      <c r="A10" s="21" t="s">
        <v>32</v>
      </c>
      <c r="B10" s="21"/>
      <c r="C10" s="22" t="n">
        <f aca="false">0.95*C9</f>
        <v>1325.10718333333</v>
      </c>
      <c r="D10" s="6"/>
      <c r="E10" s="23" t="n">
        <f aca="false">C10-D9</f>
        <v>1275.61718333333</v>
      </c>
    </row>
    <row r="11" customFormat="false" ht="15.75" hidden="false" customHeight="false" outlineLevel="0" collapsed="false">
      <c r="A11" s="21" t="s">
        <v>33</v>
      </c>
      <c r="B11" s="21"/>
      <c r="C11" s="22" t="n">
        <f aca="false">0.67*C9</f>
        <v>934.549276666667</v>
      </c>
      <c r="D11" s="6"/>
      <c r="E11" s="23" t="n">
        <f aca="false">C11-D9</f>
        <v>885.059276666667</v>
      </c>
    </row>
    <row r="12" s="25" customFormat="true" ht="54" hidden="false" customHeight="true" outlineLevel="0" collapsed="false">
      <c r="A12" s="24" t="s">
        <v>34</v>
      </c>
      <c r="B12" s="24" t="s">
        <v>35</v>
      </c>
      <c r="C12" s="22" t="n">
        <f aca="false">C9*0.8</f>
        <v>1115.87973333333</v>
      </c>
      <c r="D12" s="6"/>
      <c r="E12" s="23" t="n">
        <f aca="false">C12-D9</f>
        <v>1066.38973333333</v>
      </c>
    </row>
    <row r="13" s="25" customFormat="true" ht="54" hidden="false" customHeight="true" outlineLevel="0" collapsed="false">
      <c r="A13" s="24" t="s">
        <v>36</v>
      </c>
      <c r="B13" s="24" t="s">
        <v>37</v>
      </c>
      <c r="C13" s="22" t="n">
        <f aca="false">C10*0.8</f>
        <v>1060.08574666667</v>
      </c>
      <c r="D13" s="6"/>
      <c r="E13" s="23" t="n">
        <f aca="false">C13-D9</f>
        <v>1010.59574666667</v>
      </c>
    </row>
    <row r="14" s="25" customFormat="true" ht="54" hidden="false" customHeight="true" outlineLevel="0" collapsed="false">
      <c r="A14" s="24" t="s">
        <v>38</v>
      </c>
      <c r="B14" s="24" t="s">
        <v>39</v>
      </c>
      <c r="C14" s="22" t="n">
        <f aca="false">C9*0.9</f>
        <v>1255.3647</v>
      </c>
      <c r="D14" s="6"/>
      <c r="E14" s="23" t="n">
        <f aca="false">C14-D9</f>
        <v>1205.8747</v>
      </c>
    </row>
    <row r="15" s="25" customFormat="true" ht="54" hidden="false" customHeight="true" outlineLevel="0" collapsed="false">
      <c r="A15" s="24" t="s">
        <v>40</v>
      </c>
      <c r="B15" s="24" t="s">
        <v>41</v>
      </c>
      <c r="C15" s="22" t="n">
        <f aca="false">C10*0.9</f>
        <v>1192.596465</v>
      </c>
      <c r="D15" s="6"/>
      <c r="E15" s="23" t="n">
        <f aca="false">C15-D9</f>
        <v>1143.106465</v>
      </c>
    </row>
    <row r="16" customFormat="false" ht="33" hidden="false" customHeight="true" outlineLevel="0" collapsed="false">
      <c r="A16" s="10" t="s">
        <v>12</v>
      </c>
      <c r="B16" s="10"/>
      <c r="C16" s="10"/>
      <c r="D16" s="10"/>
      <c r="E16" s="10"/>
    </row>
    <row r="17" customFormat="false" ht="31.5" hidden="false" customHeight="false" outlineLevel="0" collapsed="false">
      <c r="A17" s="20" t="s">
        <v>5</v>
      </c>
      <c r="B17" s="20" t="s">
        <v>27</v>
      </c>
      <c r="C17" s="20" t="s">
        <v>28</v>
      </c>
      <c r="D17" s="20" t="s">
        <v>29</v>
      </c>
      <c r="E17" s="20" t="s">
        <v>30</v>
      </c>
    </row>
    <row r="18" customFormat="false" ht="15.75" hidden="false" customHeight="false" outlineLevel="0" collapsed="false">
      <c r="A18" s="12" t="s">
        <v>31</v>
      </c>
      <c r="B18" s="12"/>
      <c r="C18" s="13" t="n">
        <f aca="false">C9/2</f>
        <v>697.424833333333</v>
      </c>
      <c r="D18" s="6" t="n">
        <f aca="false">D9/2</f>
        <v>24.745</v>
      </c>
      <c r="E18" s="14" t="n">
        <f aca="false">C18-D18</f>
        <v>672.679833333333</v>
      </c>
    </row>
    <row r="19" customFormat="false" ht="15.75" hidden="false" customHeight="false" outlineLevel="0" collapsed="false">
      <c r="A19" s="12" t="s">
        <v>32</v>
      </c>
      <c r="B19" s="12"/>
      <c r="C19" s="13" t="n">
        <f aca="false">C10/2</f>
        <v>662.553591666667</v>
      </c>
      <c r="D19" s="6"/>
      <c r="E19" s="14" t="n">
        <f aca="false">C19-D18</f>
        <v>637.808591666667</v>
      </c>
    </row>
    <row r="20" customFormat="false" ht="15.75" hidden="false" customHeight="false" outlineLevel="0" collapsed="false">
      <c r="A20" s="12" t="s">
        <v>33</v>
      </c>
      <c r="B20" s="12"/>
      <c r="C20" s="13" t="n">
        <f aca="false">C11/2</f>
        <v>467.274638333333</v>
      </c>
      <c r="D20" s="6"/>
      <c r="E20" s="14" t="n">
        <f aca="false">C20-D18</f>
        <v>442.529638333333</v>
      </c>
    </row>
    <row r="21" customFormat="false" ht="56.25" hidden="false" customHeight="true" outlineLevel="0" collapsed="false">
      <c r="A21" s="26" t="s">
        <v>42</v>
      </c>
      <c r="B21" s="26" t="s">
        <v>35</v>
      </c>
      <c r="C21" s="13" t="n">
        <f aca="false">C18*0.8</f>
        <v>557.939866666667</v>
      </c>
      <c r="D21" s="6"/>
      <c r="E21" s="14" t="n">
        <f aca="false">C21-D18</f>
        <v>533.194866666667</v>
      </c>
    </row>
    <row r="22" customFormat="false" ht="56.25" hidden="false" customHeight="true" outlineLevel="0" collapsed="false">
      <c r="A22" s="26" t="s">
        <v>43</v>
      </c>
      <c r="B22" s="26" t="s">
        <v>37</v>
      </c>
      <c r="C22" s="13" t="n">
        <f aca="false">C19*0.8</f>
        <v>530.042873333333</v>
      </c>
      <c r="D22" s="6"/>
      <c r="E22" s="14" t="n">
        <f aca="false">C22-D18</f>
        <v>505.297873333333</v>
      </c>
    </row>
    <row r="23" customFormat="false" ht="30.75" hidden="false" customHeight="true" outlineLevel="0" collapsed="false">
      <c r="A23" s="16" t="s">
        <v>44</v>
      </c>
      <c r="B23" s="16"/>
      <c r="C23" s="16"/>
      <c r="D23" s="16"/>
      <c r="E23" s="16"/>
    </row>
    <row r="24" customFormat="false" ht="33.75" hidden="false" customHeight="true" outlineLevel="0" collapsed="false">
      <c r="A24" s="16" t="s">
        <v>6</v>
      </c>
      <c r="B24" s="16"/>
      <c r="C24" s="16"/>
      <c r="D24" s="16"/>
      <c r="E24" s="16"/>
    </row>
    <row r="25" customFormat="false" ht="38.25" hidden="false" customHeight="true" outlineLevel="0" collapsed="false">
      <c r="A25" s="20" t="s">
        <v>5</v>
      </c>
      <c r="B25" s="20" t="s">
        <v>27</v>
      </c>
      <c r="C25" s="20" t="s">
        <v>28</v>
      </c>
      <c r="D25" s="20" t="s">
        <v>29</v>
      </c>
      <c r="E25" s="20" t="s">
        <v>30</v>
      </c>
    </row>
    <row r="26" s="25" customFormat="true" ht="15" hidden="false" customHeight="true" outlineLevel="0" collapsed="false">
      <c r="A26" s="12" t="s">
        <v>31</v>
      </c>
      <c r="B26" s="21"/>
      <c r="C26" s="22" t="n">
        <f aca="false">41845.49*0.0067</f>
        <v>280.364783</v>
      </c>
      <c r="D26" s="6" t="n">
        <f aca="false">D5/30</f>
        <v>49.49</v>
      </c>
      <c r="E26" s="23" t="n">
        <f aca="false">C26-D26</f>
        <v>230.874783</v>
      </c>
    </row>
    <row r="27" s="25" customFormat="true" ht="15.75" hidden="false" customHeight="false" outlineLevel="0" collapsed="false">
      <c r="A27" s="12" t="s">
        <v>32</v>
      </c>
      <c r="B27" s="21"/>
      <c r="C27" s="22" t="n">
        <f aca="false">C26*0.95</f>
        <v>266.34654385</v>
      </c>
      <c r="D27" s="6"/>
      <c r="E27" s="23" t="n">
        <f aca="false">C27-D26</f>
        <v>216.85654385</v>
      </c>
    </row>
    <row r="28" s="25" customFormat="true" ht="15.75" hidden="false" customHeight="false" outlineLevel="0" collapsed="false">
      <c r="A28" s="12" t="s">
        <v>33</v>
      </c>
      <c r="B28" s="21"/>
      <c r="C28" s="22" t="n">
        <f aca="false">C26*0.67</f>
        <v>187.84440461</v>
      </c>
      <c r="D28" s="6"/>
      <c r="E28" s="23" t="n">
        <f aca="false">C28-D26</f>
        <v>138.35440461</v>
      </c>
    </row>
    <row r="29" s="25" customFormat="true" ht="53.25" hidden="false" customHeight="true" outlineLevel="0" collapsed="false">
      <c r="A29" s="24" t="s">
        <v>34</v>
      </c>
      <c r="B29" s="24" t="s">
        <v>35</v>
      </c>
      <c r="C29" s="22" t="n">
        <f aca="false">C26*0.8</f>
        <v>224.2918264</v>
      </c>
      <c r="D29" s="6"/>
      <c r="E29" s="23" t="n">
        <f aca="false">C29-D26</f>
        <v>174.8018264</v>
      </c>
    </row>
    <row r="30" s="25" customFormat="true" ht="53.25" hidden="false" customHeight="true" outlineLevel="0" collapsed="false">
      <c r="A30" s="24" t="s">
        <v>36</v>
      </c>
      <c r="B30" s="24" t="s">
        <v>37</v>
      </c>
      <c r="C30" s="22" t="n">
        <f aca="false">C27*0.8</f>
        <v>213.07723508</v>
      </c>
      <c r="D30" s="6"/>
      <c r="E30" s="23" t="n">
        <f aca="false">C30-D26</f>
        <v>163.58723508</v>
      </c>
    </row>
    <row r="31" s="25" customFormat="true" ht="56.25" hidden="false" customHeight="true" outlineLevel="0" collapsed="false">
      <c r="A31" s="24" t="s">
        <v>38</v>
      </c>
      <c r="B31" s="24" t="s">
        <v>39</v>
      </c>
      <c r="C31" s="22" t="n">
        <f aca="false">C26*0.9</f>
        <v>252.3283047</v>
      </c>
      <c r="D31" s="6"/>
      <c r="E31" s="23" t="n">
        <f aca="false">C31-D26</f>
        <v>202.8383047</v>
      </c>
    </row>
    <row r="32" s="25" customFormat="true" ht="53.25" hidden="false" customHeight="true" outlineLevel="0" collapsed="false">
      <c r="A32" s="24" t="s">
        <v>40</v>
      </c>
      <c r="B32" s="24" t="s">
        <v>41</v>
      </c>
      <c r="C32" s="22" t="n">
        <f aca="false">C27*0.9</f>
        <v>239.711889465</v>
      </c>
      <c r="D32" s="6"/>
      <c r="E32" s="23" t="n">
        <f aca="false">C32-D26</f>
        <v>190.221889465</v>
      </c>
    </row>
    <row r="33" customFormat="false" ht="33" hidden="false" customHeight="true" outlineLevel="0" collapsed="false">
      <c r="A33" s="17" t="s">
        <v>12</v>
      </c>
      <c r="B33" s="17"/>
      <c r="C33" s="17"/>
      <c r="D33" s="17"/>
      <c r="E33" s="17"/>
    </row>
    <row r="34" customFormat="false" ht="31.5" hidden="false" customHeight="false" outlineLevel="0" collapsed="false">
      <c r="A34" s="20" t="s">
        <v>5</v>
      </c>
      <c r="B34" s="20" t="s">
        <v>27</v>
      </c>
      <c r="C34" s="20" t="s">
        <v>28</v>
      </c>
      <c r="D34" s="20" t="s">
        <v>29</v>
      </c>
      <c r="E34" s="20" t="s">
        <v>30</v>
      </c>
    </row>
    <row r="35" customFormat="false" ht="15.75" hidden="false" customHeight="false" outlineLevel="0" collapsed="false">
      <c r="A35" s="21" t="s">
        <v>31</v>
      </c>
      <c r="B35" s="21"/>
      <c r="C35" s="22" t="n">
        <f aca="false">C26/2</f>
        <v>140.1823915</v>
      </c>
      <c r="D35" s="6" t="n">
        <f aca="false">D26/2</f>
        <v>24.745</v>
      </c>
      <c r="E35" s="23" t="n">
        <f aca="false">C35-D35</f>
        <v>115.4373915</v>
      </c>
    </row>
    <row r="36" customFormat="false" ht="15.75" hidden="false" customHeight="false" outlineLevel="0" collapsed="false">
      <c r="A36" s="21" t="s">
        <v>32</v>
      </c>
      <c r="B36" s="21"/>
      <c r="C36" s="22" t="n">
        <f aca="false">C27/2</f>
        <v>133.173271925</v>
      </c>
      <c r="D36" s="6"/>
      <c r="E36" s="23" t="n">
        <f aca="false">C36-D35</f>
        <v>108.428271925</v>
      </c>
    </row>
    <row r="37" customFormat="false" ht="15.75" hidden="false" customHeight="false" outlineLevel="0" collapsed="false">
      <c r="A37" s="21" t="s">
        <v>33</v>
      </c>
      <c r="B37" s="21"/>
      <c r="C37" s="22" t="n">
        <f aca="false">C28/2</f>
        <v>93.922202305</v>
      </c>
      <c r="D37" s="6"/>
      <c r="E37" s="23" t="n">
        <f aca="false">C37-D35</f>
        <v>69.177202305</v>
      </c>
    </row>
    <row r="38" customFormat="false" ht="49.5" hidden="false" customHeight="true" outlineLevel="0" collapsed="false">
      <c r="A38" s="24" t="s">
        <v>34</v>
      </c>
      <c r="B38" s="24" t="s">
        <v>35</v>
      </c>
      <c r="C38" s="22" t="n">
        <f aca="false">C35*0.8</f>
        <v>112.1459132</v>
      </c>
      <c r="D38" s="6"/>
      <c r="E38" s="23" t="n">
        <f aca="false">C38-D35</f>
        <v>87.4009132</v>
      </c>
    </row>
    <row r="39" customFormat="false" ht="49.5" hidden="false" customHeight="true" outlineLevel="0" collapsed="false">
      <c r="A39" s="24" t="s">
        <v>36</v>
      </c>
      <c r="B39" s="24" t="s">
        <v>37</v>
      </c>
      <c r="C39" s="22" t="n">
        <f aca="false">C36*0.8</f>
        <v>106.53861754</v>
      </c>
      <c r="D39" s="6"/>
      <c r="E39" s="23" t="n">
        <f aca="false">C39-D35</f>
        <v>81.79361754</v>
      </c>
    </row>
    <row r="40" customFormat="false" ht="15" hidden="false" customHeight="false" outlineLevel="0" collapsed="false">
      <c r="A40" s="16" t="s">
        <v>45</v>
      </c>
      <c r="B40" s="16"/>
      <c r="C40" s="16"/>
      <c r="D40" s="16"/>
      <c r="E40" s="16"/>
    </row>
    <row r="41" customFormat="false" ht="53.45" hidden="false" customHeight="true" outlineLevel="0" collapsed="false">
      <c r="A41" s="27" t="s">
        <v>46</v>
      </c>
      <c r="B41" s="27"/>
      <c r="C41" s="27"/>
      <c r="D41" s="27"/>
      <c r="E41" s="27"/>
    </row>
    <row r="42" customFormat="false" ht="15" hidden="false" customHeight="false" outlineLevel="0" collapsed="false">
      <c r="A42" s="18"/>
      <c r="B42" s="18"/>
      <c r="C42" s="18"/>
      <c r="D42" s="18"/>
      <c r="E42" s="18"/>
    </row>
    <row r="45" customFormat="false" ht="15" hidden="false" customHeight="false" outlineLevel="0" collapsed="false">
      <c r="A45" s="18" t="s">
        <v>15</v>
      </c>
      <c r="B45" s="18"/>
      <c r="C45" s="18"/>
      <c r="D45" s="18"/>
      <c r="E45" s="18"/>
    </row>
    <row r="46" customFormat="false" ht="15" hidden="false" customHeight="false" outlineLevel="0" collapsed="false">
      <c r="A46" s="18" t="s">
        <v>16</v>
      </c>
      <c r="B46" s="18"/>
      <c r="C46" s="18"/>
      <c r="D46" s="18"/>
      <c r="E46" s="18"/>
    </row>
  </sheetData>
  <mergeCells count="20">
    <mergeCell ref="A2:E2"/>
    <mergeCell ref="A3:E3"/>
    <mergeCell ref="A4:C5"/>
    <mergeCell ref="D4:E4"/>
    <mergeCell ref="D5:E5"/>
    <mergeCell ref="A6:E6"/>
    <mergeCell ref="A7:E7"/>
    <mergeCell ref="D9:D15"/>
    <mergeCell ref="A16:E16"/>
    <mergeCell ref="D18:D22"/>
    <mergeCell ref="A23:E23"/>
    <mergeCell ref="A24:E24"/>
    <mergeCell ref="D26:D32"/>
    <mergeCell ref="A33:E33"/>
    <mergeCell ref="D35:D39"/>
    <mergeCell ref="A40:E40"/>
    <mergeCell ref="A41:E41"/>
    <mergeCell ref="A42:E42"/>
    <mergeCell ref="A45:E45"/>
    <mergeCell ref="A46:E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5" scale="7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rowBreaks count="1" manualBreakCount="1">
    <brk id="2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679</TotalTime>
  <Application>LibreOffice/7.6.6.3$Windows_X86_64 LibreOffice_project/d97b2716a9a4a2ce1391dee1765565ea469b0ae7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2025-05-27T11:45:36Z</dcterms:created>
  <dc:creator/>
  <dc:description/>
  <dc:language>pt-BR</dc:language>
  <cp:lastModifiedBy/>
  <cp:lastPrinted>2025-02-04T14:59:36Z</cp:lastPrinted>
  <dcterms:modified xsi:type="dcterms:W3CDTF">2026-02-25T08:10:09Z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